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ichValueRel.xml" ContentType="application/vnd.ms-excel.richvaluerel+xml"/>
  <Override PartName="/xl/richData/rdrichvalue.xml" ContentType="application/vnd.ms-excel.rdrichvalue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Carter\Desktop\Documents\"/>
    </mc:Choice>
  </mc:AlternateContent>
  <bookViews>
    <workbookView xWindow="28680" yWindow="-120" windowWidth="29040" windowHeight="15720" firstSheet="1" activeTab="1"/>
  </bookViews>
  <sheets>
    <sheet name="Set Your Numbers Here!" sheetId="2" r:id="rId3"/>
    <sheet name="Monthly P&amp;L Sheet" sheetId="1" r:id="rId4"/>
    <sheet name="Quarterly P&amp;L Sheet" sheetId="3" r:id="rId5"/>
  </sheets>
  <definedNames>
    <definedName name="basebps">'Set Your Numbers Here!'!$B$2:$B$2</definedName>
    <definedName name="lobps">'Set Your Numbers Here!'!$B$3:$B$3</definedName>
    <definedName name="payperc">'Set Your Numbers Here!'!$B$4:$B$4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metadata.xml><?xml version="1.0" encoding="utf-8"?>
<metadata xmlns="http://schemas.openxmlformats.org/spreadsheetml/2006/main" xmlns:xda="http://schemas.microsoft.com/office/spreadsheetml/2017/dynamicarray" xmlns:xlrd="http://schemas.microsoft.com/office/spreadsheetml/2017/richdata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<sst xmlns="http://schemas.openxmlformats.org/spreadsheetml/2006/main" count="58" uniqueCount="40">
  <si>
    <t>Set Your BPS and Payroll Tax % here.
It will update automatically on 
the Monthly and Quarterly Sheets.</t>
  </si>
  <si>
    <t>Base BPS</t>
  </si>
  <si>
    <t>LO Commission BPS</t>
  </si>
  <si>
    <t>Payroll Percentage</t>
  </si>
  <si>
    <t>Visit branchright.com to learn even more about the MortgageRight Platform
or give us a call at 866-228-7703</t>
  </si>
  <si>
    <t>P&amp;L Worksheet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</si>
  <si>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</si>
  <si>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</si>
  <si>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</si>
  <si>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</si>
  <si>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</si>
  <si>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</si>
  <si>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</si>
  <si>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</si>
  <si>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</si>
  <si>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</si>
  <si>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</si>
  <si>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</si>
  <si>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YR TOTAL</t>
  </si>
  <si>
    <t>Monthly Volume</t>
  </si>
  <si>
    <t>Expenses</t>
  </si>
  <si>
    <t>Loan Administrative Fees</t>
  </si>
  <si>
    <t>Dues &amp; Sub</t>
  </si>
  <si>
    <t>Salaries</t>
  </si>
  <si>
    <t>Healthcare Match</t>
  </si>
  <si>
    <t>401k Match</t>
  </si>
  <si>
    <t>Rent</t>
  </si>
  <si>
    <t>Utilities</t>
  </si>
  <si>
    <t>Office Expenses</t>
  </si>
  <si>
    <t>Advertising/Marketing</t>
  </si>
  <si>
    <t>Credit Expenses</t>
  </si>
  <si>
    <t>Software Expenses</t>
  </si>
  <si>
    <t>Miscellaneous Expenses</t>
  </si>
  <si>
    <t>Total Expenses</t>
  </si>
  <si>
    <t>Net income</t>
  </si>
  <si>
    <t>Data on this sheet is automatically calculated
from the Monthly P&amp;L Sheet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</si>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</sst>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u val="single"/>
      <sz val="11"/>
      <color theme="10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80008602142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0000"/>
      </top>
      <bottom/>
    </border>
    <border>
      <left/>
      <right/>
      <top style="thick">
        <color theme="1"/>
      </top>
      <bottom/>
    </border>
    <border>
      <left/>
      <right/>
      <top style="medium">
        <color theme="1"/>
      </top>
      <bottom/>
    </border>
    <border>
      <left/>
      <right/>
      <top/>
      <bottom style="medium">
        <color theme="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0" xfId="0" applyFont="1" applyFill="1"/>
    <xf numFmtId="0" fontId="3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0" borderId="2" xfId="0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0" xfId="20" applyFont="1" applyFill="1" applyAlignment="1">
      <alignment horizontal="left" vertical="center" wrapText="1"/>
    </xf>
    <xf numFmtId="0" fontId="7" fillId="2" borderId="0" xfId="2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dxfs count="2"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microsoft.com/office/2022/10/relationships/richValueRel" Target="richData/richValueRel.xml" /><Relationship Id="rId4" Type="http://schemas.openxmlformats.org/officeDocument/2006/relationships/worksheet" Target="worksheets/sheet2.xml" /><Relationship Id="rId1" Type="http://schemas.openxmlformats.org/officeDocument/2006/relationships/theme" Target="theme/theme1.xml" /><Relationship Id="rId12" Type="http://schemas.openxmlformats.org/officeDocument/2006/relationships/calcChain" Target="calcChain.xml" /><Relationship Id="rId6" Type="http://schemas.openxmlformats.org/officeDocument/2006/relationships/sharedStrings" Target="sharedStrings.xml" /><Relationship Id="rId5" Type="http://schemas.openxmlformats.org/officeDocument/2006/relationships/worksheet" Target="worksheets/sheet3.xml" /><Relationship Id="rId2" Type="http://schemas.openxmlformats.org/officeDocument/2006/relationships/styles" Target="styles.xml" /><Relationship Id="rId11" Type="http://schemas.microsoft.com/office/2017/06/relationships/rdRichValue" Target="richData/rdrichvalue.xml" /><Relationship Id="rId8" Type="http://schemas.microsoft.com/office/2017/06/relationships/rdRichValueTypes" Target="richData/rdRichValueTypes.xml" /><Relationship Id="rId7" Type="http://schemas.openxmlformats.org/officeDocument/2006/relationships/sheetMetadata" Target="metadata.xml" /><Relationship Id="rId3" Type="http://schemas.openxmlformats.org/officeDocument/2006/relationships/worksheet" Target="worksheets/sheet1.xml" /><Relationship Id="rId9" Type="http://schemas.microsoft.com/office/2017/06/relationships/rdRichValueStructure" Target="richData/rdrichvaluestructure.xml" /></Relationships>
</file>

<file path=xl/richData/_rels/richValueRel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hyperlink" Target="https://branchright.com/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FE1918-CBA3-4D27-B36F-9B5830FFC3B9}">
  <sheetPr>
    <tabColor rgb="FFC00000"/>
  </sheetPr>
  <dimension ref="A1:B4"/>
  <sheetViews>
    <sheetView workbookViewId="0" topLeftCell="A1">
      <selection pane="topLeft" activeCell="D3" sqref="D3"/>
    </sheetView>
  </sheetViews>
  <sheetFormatPr defaultRowHeight="15"/>
  <cols>
    <col min="1" max="1" width="29.4285714285714" customWidth="1"/>
    <col min="2" max="2" width="20" customWidth="1"/>
  </cols>
  <sheetData>
    <row r="1" spans="1:2" ht="54.75" customHeight="1">
      <c r="A1" s="19" t="s">
        <v>0</v>
      </c>
      <c r="B1" s="20"/>
    </row>
    <row r="2" spans="1:2" ht="18" customHeight="1">
      <c r="A2" s="4" t="s">
        <v>1</v>
      </c>
      <c r="B2" s="2">
        <v>225</v>
      </c>
    </row>
    <row r="3" spans="1:2" ht="18" customHeight="1">
      <c r="A3" s="4" t="s">
        <v>2</v>
      </c>
      <c r="B3" s="2">
        <v>110</v>
      </c>
    </row>
    <row r="4" spans="1:2" ht="15">
      <c r="A4" s="18" t="s">
        <v>3</v>
      </c>
      <c r="B4">
        <v>7.25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B7D9E8-EC8B-4E57-B68D-BACA8D15178C}">
  <sheetPr>
    <pageSetUpPr fitToPage="1"/>
  </sheetPr>
  <dimension ref="A1:N26"/>
  <sheetViews>
    <sheetView tabSelected="1" workbookViewId="0" topLeftCell="A1">
      <selection pane="topLeft" activeCell="F9" sqref="F9"/>
    </sheetView>
  </sheetViews>
  <sheetFormatPr defaultRowHeight="18" customHeight="1"/>
  <cols>
    <col min="1" max="1" width="27.7142857142857" style="1" customWidth="1"/>
    <col min="2" max="13" width="14.7142857142857" style="1" customWidth="1"/>
    <col min="14" max="14" width="16.7142857142857" style="1" customWidth="1"/>
    <col min="15" max="16384" width="9.14285714285714" style="1"/>
  </cols>
  <sheetData>
    <row r="1" spans="1:14" ht="45.75" customHeight="1">
      <c r="A1" s="10" t="e" vm="1">
        <v>#VALUE!</v>
      </c>
      <c r="B1" s="6"/>
      <c r="C1" s="6"/>
      <c r="D1" s="6"/>
      <c r="E1" s="6"/>
      <c r="F1" s="6"/>
      <c r="G1" s="6"/>
      <c r="H1" s="6"/>
      <c r="I1" s="6"/>
      <c r="J1" s="22" t="s">
        <v>4</v>
      </c>
      <c r="K1" s="23"/>
      <c r="L1" s="23"/>
      <c r="M1" s="23"/>
      <c r="N1" s="23"/>
    </row>
    <row r="2" spans="1:14" ht="18" customHeight="1" thickBot="1">
      <c r="A2" s="9" t="s">
        <v>5</v>
      </c>
      <c r="B2" s="21">
        <v>2024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8" customHeight="1">
      <c r="A3" s="7"/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17</v>
      </c>
      <c r="N3" s="7" t="s">
        <v>18</v>
      </c>
    </row>
    <row r="4" spans="1:14" ht="18" customHeight="1" thickBot="1">
      <c r="A4" s="2" t="s">
        <v>19</v>
      </c>
      <c r="B4" s="12">
        <v>2000000</v>
      </c>
      <c r="C4" s="12">
        <v>1950000</v>
      </c>
      <c r="D4" s="12">
        <v>2425000</v>
      </c>
      <c r="E4" s="12">
        <v>3125000</v>
      </c>
      <c r="F4" s="12"/>
      <c r="G4" s="12"/>
      <c r="H4" s="12"/>
      <c r="I4" s="12"/>
      <c r="J4" s="12"/>
      <c r="K4" s="12"/>
      <c r="L4" s="12"/>
      <c r="M4" s="12"/>
      <c r="N4" s="13">
        <f>SUM(B4:M4)</f>
        <v>9500000</v>
      </c>
    </row>
    <row r="5" spans="1:14" s="5" customFormat="1" ht="18" customHeight="1">
      <c r="A5" s="8" t="str" cm="1">
        <f t="array" ref="A5">CONCATENATE("Revenue (",basebps," BPS)")</f>
        <v>Revenue (225 BPS)</v>
      </c>
      <c r="B5" s="14" cm="1">
        <f t="array" ref="B5">B4*(basebps/10000)</f>
        <v>45000</v>
      </c>
      <c r="C5" s="14" cm="1">
        <f t="array" ref="C5">C4*(basebps/10000)</f>
        <v>43875</v>
      </c>
      <c r="D5" s="14" cm="1">
        <f t="array" ref="D5">D4*(basebps/10000)</f>
        <v>54562.50</v>
      </c>
      <c r="E5" s="14" cm="1">
        <f t="array" ref="E5">E4*(basebps/10000)</f>
        <v>70312.50</v>
      </c>
      <c r="F5" s="14" cm="1">
        <f t="array" ref="F5">F4*(basebps/10000)</f>
        <v>0</v>
      </c>
      <c r="G5" s="14" cm="1">
        <f t="array" ref="G5">G4*(basebps/10000)</f>
        <v>0</v>
      </c>
      <c r="H5" s="14" cm="1">
        <f t="array" ref="H5">H4*(basebps/10000)</f>
        <v>0</v>
      </c>
      <c r="I5" s="14" cm="1">
        <f t="array" ref="I5">I4*(basebps/10000)</f>
        <v>0</v>
      </c>
      <c r="J5" s="14" cm="1">
        <f t="array" ref="J5">J4*(basebps/10000)</f>
        <v>0</v>
      </c>
      <c r="K5" s="14" cm="1">
        <f t="array" ref="K5">K4*(basebps/10000)</f>
        <v>0</v>
      </c>
      <c r="L5" s="14" cm="1">
        <f t="array" ref="L5">L4*(basebps/10000)</f>
        <v>0</v>
      </c>
      <c r="M5" s="14" cm="1">
        <f t="array" ref="M5">M4*(basebps/10000)</f>
        <v>0</v>
      </c>
      <c r="N5" s="15">
        <f t="shared" si="0" ref="N5:N24">SUM(B5:M5)</f>
        <v>213750</v>
      </c>
    </row>
    <row r="6" spans="1:14" ht="18" customHeight="1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</row>
    <row r="7" spans="1:14" s="4" customFormat="1" ht="18" customHeight="1">
      <c r="A7" s="4" t="s">
        <v>20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8" customHeight="1">
      <c r="A8" s="2" t="str" cm="1">
        <f t="array" ref="A8">CONCATENATE("LO Commission (",lobps," BPS)")</f>
        <v>LO Commission (110 BPS)</v>
      </c>
      <c r="B8" s="12" cm="1">
        <f t="array" ref="B8">B4*(lobps/10000)</f>
        <v>22000</v>
      </c>
      <c r="C8" s="12" cm="1">
        <f t="array" ref="C8">C4*(lobps/10000)</f>
        <v>21450</v>
      </c>
      <c r="D8" s="12" cm="1">
        <f t="array" ref="D8">D4*(lobps/10000)</f>
        <v>26675</v>
      </c>
      <c r="E8" s="12" cm="1">
        <f t="array" ref="E8">E4*(lobps/10000)</f>
        <v>34375</v>
      </c>
      <c r="F8" s="12" cm="1">
        <f t="array" ref="F8">F4*(lobps/10000)</f>
        <v>0</v>
      </c>
      <c r="G8" s="12" cm="1">
        <f t="array" ref="G8">G4*(lobps/10000)</f>
        <v>0</v>
      </c>
      <c r="H8" s="12" cm="1">
        <f t="array" ref="H8">H4*(lobps/10000)</f>
        <v>0</v>
      </c>
      <c r="I8" s="12" cm="1">
        <f t="array" ref="I8">I4*(lobps/10000)</f>
        <v>0</v>
      </c>
      <c r="J8" s="12" cm="1">
        <f t="array" ref="J8">J4*(lobps/10000)</f>
        <v>0</v>
      </c>
      <c r="K8" s="12" cm="1">
        <f t="array" ref="K8">K4*(lobps/10000)</f>
        <v>0</v>
      </c>
      <c r="L8" s="12" cm="1">
        <f t="array" ref="L8">L4*(lobps/10000)</f>
        <v>0</v>
      </c>
      <c r="M8" s="12" cm="1">
        <f t="array" ref="M8">M4*(lobps/10000)</f>
        <v>0</v>
      </c>
      <c r="N8" s="13">
        <f t="shared" si="0"/>
        <v>104500</v>
      </c>
    </row>
    <row r="9" spans="1:14" ht="18" customHeight="1">
      <c r="A9" s="2" t="s">
        <v>21</v>
      </c>
      <c r="B9" s="12">
        <v>500</v>
      </c>
      <c r="C9" s="12">
        <v>500</v>
      </c>
      <c r="D9" s="17">
        <v>500</v>
      </c>
      <c r="E9" s="12">
        <v>500</v>
      </c>
      <c r="F9" s="12"/>
      <c r="G9" s="12"/>
      <c r="H9" s="12"/>
      <c r="I9" s="12"/>
      <c r="J9" s="12"/>
      <c r="K9" s="12"/>
      <c r="L9" s="12"/>
      <c r="M9" s="12"/>
      <c r="N9" s="13">
        <f t="shared" si="0"/>
        <v>2000</v>
      </c>
    </row>
    <row r="10" spans="1:14" ht="18" customHeight="1">
      <c r="A10" s="2" t="s">
        <v>22</v>
      </c>
      <c r="B10" s="12">
        <v>300</v>
      </c>
      <c r="C10" s="12">
        <v>300</v>
      </c>
      <c r="D10" s="12">
        <v>300</v>
      </c>
      <c r="E10" s="12">
        <v>300</v>
      </c>
      <c r="F10" s="12"/>
      <c r="G10" s="12"/>
      <c r="H10" s="12"/>
      <c r="I10" s="12"/>
      <c r="J10" s="12"/>
      <c r="K10" s="12"/>
      <c r="L10" s="12"/>
      <c r="M10" s="12"/>
      <c r="N10" s="13">
        <f t="shared" si="0"/>
        <v>1200</v>
      </c>
    </row>
    <row r="11" spans="1:14" ht="18" customHeight="1">
      <c r="A11" s="2" t="s">
        <v>23</v>
      </c>
      <c r="B11" s="12">
        <v>4500</v>
      </c>
      <c r="C11" s="12">
        <v>4500</v>
      </c>
      <c r="D11" s="12">
        <v>4500</v>
      </c>
      <c r="E11" s="12">
        <v>4500</v>
      </c>
      <c r="F11" s="12"/>
      <c r="G11" s="12"/>
      <c r="H11" s="12"/>
      <c r="I11" s="12"/>
      <c r="J11" s="12"/>
      <c r="K11" s="12"/>
      <c r="L11" s="12"/>
      <c r="M11" s="12"/>
      <c r="N11" s="13">
        <f t="shared" si="0"/>
        <v>18000</v>
      </c>
    </row>
    <row r="12" spans="1:14" ht="18" customHeight="1">
      <c r="A12" s="2" t="str" cm="1">
        <f t="array" ref="A12">CONCATENATE("Payroll Taxes (",payperc,"%)")</f>
        <v>Payroll Taxes (7.25%)</v>
      </c>
      <c r="B12" s="12" cm="1">
        <f t="array" ref="B12">SUM(B8+B11)*(payperc/100)</f>
        <v>1921.2499999999998</v>
      </c>
      <c r="C12" s="12" cm="1">
        <f t="array" ref="C12">SUM(C8+C11)*(payperc/100)</f>
        <v>1881.3749999999998</v>
      </c>
      <c r="D12" s="12" cm="1">
        <f t="array" ref="D12">SUM(D8+D11)*(payperc/100)</f>
        <v>2260.1875</v>
      </c>
      <c r="E12" s="12" cm="1">
        <f t="array" ref="E12">SUM(E8+E11)*(payperc/100)</f>
        <v>2818.4375</v>
      </c>
      <c r="F12" s="12" cm="1">
        <f t="array" ref="F12">SUM(F8+F11)*(payperc/100)</f>
        <v>0</v>
      </c>
      <c r="G12" s="12" cm="1">
        <f t="array" ref="G12">SUM(G8+G11)*(payperc/100)</f>
        <v>0</v>
      </c>
      <c r="H12" s="12" cm="1">
        <f t="array" ref="H12">SUM(H8+H11)*(payperc/100)</f>
        <v>0</v>
      </c>
      <c r="I12" s="12" cm="1">
        <f t="array" ref="I12">SUM(I8+I11)*(payperc/100)</f>
        <v>0</v>
      </c>
      <c r="J12" s="12" cm="1">
        <f t="array" ref="J12">SUM(J8+J11)*(payperc/100)</f>
        <v>0</v>
      </c>
      <c r="K12" s="12" cm="1">
        <f t="array" ref="K12">SUM(K8+K11)*(payperc/100)</f>
        <v>0</v>
      </c>
      <c r="L12" s="12" cm="1">
        <f t="array" ref="L12">SUM(L8+L11)*(payperc/100)</f>
        <v>0</v>
      </c>
      <c r="M12" s="12" cm="1">
        <f t="array" ref="M12">SUM(M8+M11)*(payperc/100)</f>
        <v>0</v>
      </c>
      <c r="N12" s="13">
        <f t="shared" si="0"/>
        <v>8881.25</v>
      </c>
    </row>
    <row r="13" spans="1:14" ht="18" customHeight="1">
      <c r="A13" s="2" t="s">
        <v>24</v>
      </c>
      <c r="B13" s="12">
        <v>200</v>
      </c>
      <c r="C13" s="12">
        <v>200</v>
      </c>
      <c r="D13" s="12">
        <v>200</v>
      </c>
      <c r="E13" s="12">
        <v>200</v>
      </c>
      <c r="F13" s="12"/>
      <c r="G13" s="12"/>
      <c r="H13" s="12"/>
      <c r="I13" s="12"/>
      <c r="J13" s="12"/>
      <c r="K13" s="12"/>
      <c r="L13" s="12"/>
      <c r="M13" s="12"/>
      <c r="N13" s="13">
        <f t="shared" si="0"/>
        <v>800</v>
      </c>
    </row>
    <row r="14" spans="1:14" ht="18" customHeight="1">
      <c r="A14" s="2" t="s">
        <v>25</v>
      </c>
      <c r="B14" s="12">
        <v>100</v>
      </c>
      <c r="C14" s="12">
        <v>100</v>
      </c>
      <c r="D14" s="12">
        <v>100</v>
      </c>
      <c r="E14" s="12">
        <v>100</v>
      </c>
      <c r="F14" s="12"/>
      <c r="G14" s="12"/>
      <c r="H14" s="12"/>
      <c r="I14" s="12"/>
      <c r="J14" s="12"/>
      <c r="K14" s="12"/>
      <c r="L14" s="12"/>
      <c r="M14" s="12"/>
      <c r="N14" s="13">
        <f t="shared" si="0"/>
        <v>400</v>
      </c>
    </row>
    <row r="15" spans="1:14" ht="18" customHeight="1">
      <c r="A15" s="2" t="s">
        <v>26</v>
      </c>
      <c r="B15" s="12">
        <v>3000</v>
      </c>
      <c r="C15" s="12">
        <v>3000</v>
      </c>
      <c r="D15" s="12">
        <v>3000</v>
      </c>
      <c r="E15" s="12">
        <v>3000</v>
      </c>
      <c r="F15" s="12"/>
      <c r="G15" s="12"/>
      <c r="H15" s="12"/>
      <c r="I15" s="12"/>
      <c r="J15" s="12"/>
      <c r="K15" s="12"/>
      <c r="L15" s="12"/>
      <c r="M15" s="12"/>
      <c r="N15" s="13">
        <f t="shared" si="0"/>
        <v>12000</v>
      </c>
    </row>
    <row r="16" spans="1:14" ht="18" customHeight="1">
      <c r="A16" s="2" t="s">
        <v>27</v>
      </c>
      <c r="B16" s="12">
        <v>500</v>
      </c>
      <c r="C16" s="12">
        <v>600</v>
      </c>
      <c r="D16" s="12">
        <v>450</v>
      </c>
      <c r="E16" s="12">
        <v>450</v>
      </c>
      <c r="F16" s="12"/>
      <c r="G16" s="12"/>
      <c r="H16" s="12"/>
      <c r="I16" s="12"/>
      <c r="J16" s="12"/>
      <c r="K16" s="12"/>
      <c r="L16" s="12"/>
      <c r="M16" s="12"/>
      <c r="N16" s="13">
        <f t="shared" si="0"/>
        <v>2000</v>
      </c>
    </row>
    <row r="17" spans="1:14" ht="18" customHeight="1">
      <c r="A17" s="2" t="s">
        <v>28</v>
      </c>
      <c r="B17" s="12">
        <v>400</v>
      </c>
      <c r="C17" s="12">
        <v>450</v>
      </c>
      <c r="D17" s="12">
        <v>200</v>
      </c>
      <c r="E17" s="12">
        <v>350</v>
      </c>
      <c r="F17" s="12"/>
      <c r="G17" s="12"/>
      <c r="H17" s="12"/>
      <c r="I17" s="12"/>
      <c r="J17" s="12"/>
      <c r="K17" s="12"/>
      <c r="L17" s="12"/>
      <c r="M17" s="12"/>
      <c r="N17" s="13">
        <f t="shared" si="0"/>
        <v>1400</v>
      </c>
    </row>
    <row r="18" spans="1:14" ht="18" customHeight="1">
      <c r="A18" s="2" t="s">
        <v>29</v>
      </c>
      <c r="B18" s="12">
        <v>500</v>
      </c>
      <c r="C18" s="12">
        <v>650</v>
      </c>
      <c r="D18" s="12">
        <v>500</v>
      </c>
      <c r="E18" s="12">
        <v>500</v>
      </c>
      <c r="F18" s="12"/>
      <c r="G18" s="12"/>
      <c r="H18" s="12"/>
      <c r="I18" s="12"/>
      <c r="J18" s="12"/>
      <c r="K18" s="12"/>
      <c r="L18" s="12"/>
      <c r="M18" s="12"/>
      <c r="N18" s="13">
        <f t="shared" si="0"/>
        <v>2150</v>
      </c>
    </row>
    <row r="19" spans="1:14" ht="18" customHeight="1">
      <c r="A19" s="2" t="s">
        <v>30</v>
      </c>
      <c r="B19" s="12">
        <v>2500</v>
      </c>
      <c r="C19" s="12">
        <v>2350</v>
      </c>
      <c r="D19" s="12">
        <v>2500</v>
      </c>
      <c r="E19" s="12">
        <v>2900</v>
      </c>
      <c r="F19" s="12"/>
      <c r="G19" s="12"/>
      <c r="H19" s="12"/>
      <c r="I19" s="12"/>
      <c r="J19" s="12"/>
      <c r="K19" s="12"/>
      <c r="L19" s="12"/>
      <c r="M19" s="12"/>
      <c r="N19" s="13">
        <f t="shared" si="0"/>
        <v>10250</v>
      </c>
    </row>
    <row r="20" spans="1:14" ht="18" customHeight="1">
      <c r="A20" s="2" t="s">
        <v>31</v>
      </c>
      <c r="B20" s="12">
        <v>450</v>
      </c>
      <c r="C20" s="12">
        <v>450</v>
      </c>
      <c r="D20" s="12">
        <v>450</v>
      </c>
      <c r="E20" s="12">
        <v>450</v>
      </c>
      <c r="F20" s="12"/>
      <c r="G20" s="12"/>
      <c r="H20" s="12"/>
      <c r="I20" s="12"/>
      <c r="J20" s="12"/>
      <c r="K20" s="12"/>
      <c r="L20" s="12"/>
      <c r="M20" s="12"/>
      <c r="N20" s="13">
        <f t="shared" si="0"/>
        <v>1800</v>
      </c>
    </row>
    <row r="21" spans="1:14" ht="18" customHeight="1" thickBot="1">
      <c r="A21" s="2" t="s">
        <v>32</v>
      </c>
      <c r="B21" s="12">
        <v>1000</v>
      </c>
      <c r="C21" s="12">
        <v>900</v>
      </c>
      <c r="D21" s="12">
        <v>735</v>
      </c>
      <c r="E21" s="12">
        <v>1100</v>
      </c>
      <c r="F21" s="12"/>
      <c r="G21" s="12"/>
      <c r="H21" s="12"/>
      <c r="I21" s="12"/>
      <c r="J21" s="12"/>
      <c r="K21" s="12"/>
      <c r="L21" s="12"/>
      <c r="M21" s="12"/>
      <c r="N21" s="13">
        <f t="shared" si="0"/>
        <v>3735</v>
      </c>
    </row>
    <row r="22" spans="1:14" s="5" customFormat="1" ht="18" customHeight="1">
      <c r="A22" s="8" t="s">
        <v>33</v>
      </c>
      <c r="B22" s="14">
        <f>SUM(B8:B21)</f>
        <v>37871.25</v>
      </c>
      <c r="C22" s="14">
        <f t="shared" si="1" ref="C22:M22">SUM(C8:C21)</f>
        <v>37331.375</v>
      </c>
      <c r="D22" s="14">
        <f t="shared" si="1"/>
        <v>42370.1875</v>
      </c>
      <c r="E22" s="14">
        <f t="shared" si="1"/>
        <v>51543.4375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4">
        <f t="shared" si="1"/>
        <v>0</v>
      </c>
      <c r="L22" s="14">
        <f t="shared" si="1"/>
        <v>0</v>
      </c>
      <c r="M22" s="14">
        <f t="shared" si="1"/>
        <v>0</v>
      </c>
      <c r="N22" s="15">
        <f t="shared" si="0"/>
        <v>169116.25</v>
      </c>
    </row>
    <row r="23" spans="1:14" ht="18" customHeight="1" thickBot="1">
      <c r="A23" s="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/>
    </row>
    <row r="24" spans="1:14" s="5" customFormat="1" ht="18" customHeight="1" thickTop="1">
      <c r="A24" s="11" t="s">
        <v>34</v>
      </c>
      <c r="B24" s="16">
        <f>B5-B22</f>
        <v>7128.75</v>
      </c>
      <c r="C24" s="16">
        <f t="shared" si="2" ref="C24:M24">C5-C22</f>
        <v>6543.625</v>
      </c>
      <c r="D24" s="16">
        <f t="shared" si="2"/>
        <v>12192.3125</v>
      </c>
      <c r="E24" s="16">
        <f t="shared" si="2"/>
        <v>18769.0625</v>
      </c>
      <c r="F24" s="16">
        <f t="shared" si="2"/>
        <v>0</v>
      </c>
      <c r="G24" s="16">
        <f t="shared" si="2"/>
        <v>0</v>
      </c>
      <c r="H24" s="16">
        <f t="shared" si="2"/>
        <v>0</v>
      </c>
      <c r="I24" s="16">
        <f t="shared" si="2"/>
        <v>0</v>
      </c>
      <c r="J24" s="16">
        <f t="shared" si="2"/>
        <v>0</v>
      </c>
      <c r="K24" s="16">
        <f t="shared" si="2"/>
        <v>0</v>
      </c>
      <c r="L24" s="16">
        <f t="shared" si="2"/>
        <v>0</v>
      </c>
      <c r="M24" s="16">
        <f t="shared" si="2"/>
        <v>0</v>
      </c>
      <c r="N24" s="16">
        <f t="shared" si="0"/>
        <v>44633.75</v>
      </c>
    </row>
    <row r="25" spans="1:7" ht="18" customHeight="1">
      <c r="A25" s="3"/>
      <c r="B25" s="3"/>
      <c r="C25" s="3"/>
      <c r="D25" s="3"/>
      <c r="E25" s="3"/>
      <c r="F25" s="3"/>
      <c r="G25" s="3"/>
    </row>
    <row r="26" spans="1:7" ht="18" customHeight="1">
      <c r="A26" s="3"/>
      <c r="B26" s="3"/>
      <c r="C26" s="3"/>
      <c r="D26" s="3"/>
      <c r="E26" s="3"/>
      <c r="F26" s="3"/>
      <c r="G26" s="3"/>
    </row>
  </sheetData>
  <mergeCells count="2">
    <mergeCell ref="B2:N2"/>
    <mergeCell ref="J1:N1"/>
  </mergeCells>
  <conditionalFormatting sqref="B24:N24">
    <cfRule type="cellIs" priority="1" dxfId="1" operator="lessThan">
      <formula>0</formula>
    </cfRule>
  </conditionalFormatting>
  <hyperlinks>
    <hyperlink ref="J1:N1" r:id="rId1" display="Visit branchright.com to learn even more about the MortgageRight Platform_x000a_or give us a call at 866-228-7703"/>
  </hyperlinks>
  <pageMargins left="0.7" right="0.7" top="0.75" bottom="0.75" header="0.3" footer="0.3"/>
  <pageSetup orientation="landscape" paperSize="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A10F64-10D5-49A2-9A55-E70F971E7236}">
  <sheetPr>
    <pageSetUpPr fitToPage="1"/>
  </sheetPr>
  <dimension ref="A1:F26"/>
  <sheetViews>
    <sheetView workbookViewId="0" topLeftCell="A1">
      <selection pane="topLeft" activeCell="B5" sqref="B5"/>
    </sheetView>
  </sheetViews>
  <sheetFormatPr defaultRowHeight="18" customHeight="1"/>
  <cols>
    <col min="1" max="1" width="27.7142857142857" style="1" customWidth="1"/>
    <col min="2" max="5" width="14.7142857142857" style="1" customWidth="1"/>
    <col min="6" max="6" width="17.5714285714286" style="1" customWidth="1"/>
    <col min="7" max="16384" width="9.14285714285714" style="1"/>
  </cols>
  <sheetData>
    <row r="1" spans="1:6" ht="45.75" customHeight="1">
      <c r="A1" s="10" t="e" vm="1">
        <v>#VALUE!</v>
      </c>
      <c r="B1" s="6"/>
      <c r="C1" s="24" t="s">
        <v>35</v>
      </c>
      <c r="D1" s="25"/>
      <c r="E1" s="25"/>
      <c r="F1" s="25"/>
    </row>
    <row r="2" spans="1:6" ht="18" customHeight="1" thickBot="1">
      <c r="A2" s="9" t="s">
        <v>5</v>
      </c>
      <c r="B2" s="21">
        <v>2024</v>
      </c>
      <c r="C2" s="21"/>
      <c r="D2" s="21"/>
      <c r="E2" s="21"/>
      <c r="F2" s="21"/>
    </row>
    <row r="3" spans="1:6" ht="18" customHeight="1">
      <c r="A3" s="7"/>
      <c r="B3" s="7" t="s">
        <v>36</v>
      </c>
      <c r="C3" s="7" t="s">
        <v>37</v>
      </c>
      <c r="D3" s="7" t="s">
        <v>38</v>
      </c>
      <c r="E3" s="7" t="s">
        <v>39</v>
      </c>
      <c r="F3" s="7" t="s">
        <v>18</v>
      </c>
    </row>
    <row r="4" spans="1:6" ht="18" customHeight="1" thickBot="1">
      <c r="A4" s="2" t="s">
        <v>19</v>
      </c>
      <c r="B4" s="12">
        <f>SUM('Monthly P&amp;L Sheet'!B4:D4)</f>
        <v>6375000</v>
      </c>
      <c r="C4" s="12">
        <f>SUM('Monthly P&amp;L Sheet'!E4:G4)</f>
        <v>3125000</v>
      </c>
      <c r="D4" s="12">
        <f>SUM('Monthly P&amp;L Sheet'!H4:J4)</f>
        <v>0</v>
      </c>
      <c r="E4" s="12">
        <f>SUM('Monthly P&amp;L Sheet'!K4:M4)</f>
        <v>0</v>
      </c>
      <c r="F4" s="13">
        <f>SUM(B4:E4)</f>
        <v>9500000</v>
      </c>
    </row>
    <row r="5" spans="1:6" s="5" customFormat="1" ht="18" customHeight="1">
      <c r="A5" s="8" t="str" cm="1">
        <f t="array" ref="A5">CONCATENATE("Revenue (",basebps," BPS)")</f>
        <v>Revenue (225 BPS)</v>
      </c>
      <c r="B5" s="14" cm="1">
        <f t="array" ref="B5">B4*(basebps/10000)</f>
        <v>143437.50</v>
      </c>
      <c r="C5" s="14" cm="1">
        <f t="array" ref="C5">C4*(basebps/10000)</f>
        <v>70312.50</v>
      </c>
      <c r="D5" s="14" cm="1">
        <f t="array" ref="D5">D4*(basebps/10000)</f>
        <v>0</v>
      </c>
      <c r="E5" s="14" cm="1">
        <f t="array" ref="E5">E4*(basebps/10000)</f>
        <v>0</v>
      </c>
      <c r="F5" s="15">
        <f>SUM(B5:E5)</f>
        <v>213750</v>
      </c>
    </row>
    <row r="6" spans="1:6" ht="18" customHeight="1">
      <c r="A6" s="2"/>
      <c r="B6" s="12"/>
      <c r="C6" s="12"/>
      <c r="D6" s="12"/>
      <c r="E6" s="12"/>
      <c r="F6" s="13"/>
    </row>
    <row r="7" spans="1:6" s="4" customFormat="1" ht="18" customHeight="1">
      <c r="A7" s="4" t="s">
        <v>20</v>
      </c>
      <c r="B7" s="13"/>
      <c r="C7" s="13"/>
      <c r="D7" s="13"/>
      <c r="E7" s="13"/>
      <c r="F7" s="13"/>
    </row>
    <row r="8" spans="1:6" ht="18" customHeight="1">
      <c r="A8" s="2" t="str" cm="1">
        <f t="array" ref="A8">CONCATENATE("LO Commission (",lobps," BPS)")</f>
        <v>LO Commission (110 BPS)</v>
      </c>
      <c r="B8" s="12" cm="1">
        <f t="array" ref="B8">B4*(lobps/10000)</f>
        <v>70125</v>
      </c>
      <c r="C8" s="12" cm="1">
        <f t="array" ref="C8">C4*(lobps/10000)</f>
        <v>34375</v>
      </c>
      <c r="D8" s="12" cm="1">
        <f t="array" ref="D8">D4*(lobps/10000)</f>
        <v>0</v>
      </c>
      <c r="E8" s="12" cm="1">
        <f t="array" ref="E8">E4*(lobps/10000)</f>
        <v>0</v>
      </c>
      <c r="F8" s="13">
        <f>SUM(B8:E8)</f>
        <v>104500</v>
      </c>
    </row>
    <row r="9" spans="1:6" ht="18" customHeight="1">
      <c r="A9" s="2" t="s">
        <v>21</v>
      </c>
      <c r="B9" s="12">
        <f>SUM('Monthly P&amp;L Sheet'!B9:D9)</f>
        <v>1500</v>
      </c>
      <c r="C9" s="12">
        <f>SUM('Monthly P&amp;L Sheet'!E9:G9)</f>
        <v>500</v>
      </c>
      <c r="D9" s="12">
        <f>SUM('Monthly P&amp;L Sheet'!H9:J9)</f>
        <v>0</v>
      </c>
      <c r="E9" s="12">
        <f>SUM('Monthly P&amp;L Sheet'!K9:M9)</f>
        <v>0</v>
      </c>
      <c r="F9" s="13">
        <f>SUM(B9:E9)</f>
        <v>2000</v>
      </c>
    </row>
    <row r="10" spans="1:6" ht="18" customHeight="1">
      <c r="A10" s="2" t="s">
        <v>22</v>
      </c>
      <c r="B10" s="12">
        <f>SUM('Monthly P&amp;L Sheet'!B10:D10)</f>
        <v>900</v>
      </c>
      <c r="C10" s="12">
        <f>SUM('Monthly P&amp;L Sheet'!E10:G10)</f>
        <v>300</v>
      </c>
      <c r="D10" s="12">
        <f>SUM('Monthly P&amp;L Sheet'!H10:J10)</f>
        <v>0</v>
      </c>
      <c r="E10" s="12">
        <f>SUM('Monthly P&amp;L Sheet'!K10:M10)</f>
        <v>0</v>
      </c>
      <c r="F10" s="13">
        <f>SUM(B10:E10)</f>
        <v>1200</v>
      </c>
    </row>
    <row r="11" spans="1:6" ht="18" customHeight="1">
      <c r="A11" s="2" t="s">
        <v>23</v>
      </c>
      <c r="B11" s="12">
        <f>SUM('Monthly P&amp;L Sheet'!B11:D11)</f>
        <v>13500</v>
      </c>
      <c r="C11" s="12">
        <f>SUM('Monthly P&amp;L Sheet'!E11:G11)</f>
        <v>4500</v>
      </c>
      <c r="D11" s="12">
        <f>SUM('Monthly P&amp;L Sheet'!H11:J11)</f>
        <v>0</v>
      </c>
      <c r="E11" s="12">
        <f>SUM('Monthly P&amp;L Sheet'!K11:M11)</f>
        <v>0</v>
      </c>
      <c r="F11" s="13">
        <f>SUM(B11:E11)</f>
        <v>18000</v>
      </c>
    </row>
    <row r="12" spans="1:6" ht="18" customHeight="1">
      <c r="A12" s="2" t="str" cm="1">
        <f t="array" ref="A12">CONCATENATE("Payroll Taxes (",payperc,"%)")</f>
        <v>Payroll Taxes (7.25%)</v>
      </c>
      <c r="B12" s="12">
        <f>SUM('Monthly P&amp;L Sheet'!B12:D12)</f>
        <v>6062.8125</v>
      </c>
      <c r="C12" s="12">
        <f>SUM('Monthly P&amp;L Sheet'!E12:G12)</f>
        <v>2818.4375</v>
      </c>
      <c r="D12" s="12">
        <f>SUM('Monthly P&amp;L Sheet'!H12:J12)</f>
        <v>0</v>
      </c>
      <c r="E12" s="12">
        <f>SUM('Monthly P&amp;L Sheet'!K12:M12)</f>
        <v>0</v>
      </c>
      <c r="F12" s="13">
        <f>SUM(B12:E12)</f>
        <v>8881.25</v>
      </c>
    </row>
    <row r="13" spans="1:6" ht="18" customHeight="1">
      <c r="A13" s="2" t="s">
        <v>24</v>
      </c>
      <c r="B13" s="12">
        <f>SUM('Monthly P&amp;L Sheet'!B13:D13)</f>
        <v>600</v>
      </c>
      <c r="C13" s="12">
        <f>SUM('Monthly P&amp;L Sheet'!E13:G13)</f>
        <v>200</v>
      </c>
      <c r="D13" s="12">
        <f>SUM('Monthly P&amp;L Sheet'!H13:J13)</f>
        <v>0</v>
      </c>
      <c r="E13" s="12">
        <f>SUM('Monthly P&amp;L Sheet'!K13:M13)</f>
        <v>0</v>
      </c>
      <c r="F13" s="13">
        <f>SUM(B13:E13)</f>
        <v>800</v>
      </c>
    </row>
    <row r="14" spans="1:6" ht="18" customHeight="1">
      <c r="A14" s="2" t="s">
        <v>25</v>
      </c>
      <c r="B14" s="12">
        <f>SUM('Monthly P&amp;L Sheet'!B14:D14)</f>
        <v>300</v>
      </c>
      <c r="C14" s="12">
        <f>SUM('Monthly P&amp;L Sheet'!E14:G14)</f>
        <v>100</v>
      </c>
      <c r="D14" s="12">
        <f>SUM('Monthly P&amp;L Sheet'!H14:J14)</f>
        <v>0</v>
      </c>
      <c r="E14" s="12">
        <f>SUM('Monthly P&amp;L Sheet'!K14:M14)</f>
        <v>0</v>
      </c>
      <c r="F14" s="13">
        <f>SUM(B14:E14)</f>
        <v>400</v>
      </c>
    </row>
    <row r="15" spans="1:6" ht="18" customHeight="1">
      <c r="A15" s="2" t="s">
        <v>26</v>
      </c>
      <c r="B15" s="12">
        <f>SUM('Monthly P&amp;L Sheet'!B15:D15)</f>
        <v>9000</v>
      </c>
      <c r="C15" s="12">
        <f>SUM('Monthly P&amp;L Sheet'!E15:G15)</f>
        <v>3000</v>
      </c>
      <c r="D15" s="12">
        <f>SUM('Monthly P&amp;L Sheet'!H15:J15)</f>
        <v>0</v>
      </c>
      <c r="E15" s="12">
        <f>SUM('Monthly P&amp;L Sheet'!K15:M15)</f>
        <v>0</v>
      </c>
      <c r="F15" s="13">
        <f>SUM(B15:E15)</f>
        <v>12000</v>
      </c>
    </row>
    <row r="16" spans="1:6" ht="18" customHeight="1">
      <c r="A16" s="2" t="s">
        <v>27</v>
      </c>
      <c r="B16" s="12">
        <f>SUM('Monthly P&amp;L Sheet'!B16:D16)</f>
        <v>1550</v>
      </c>
      <c r="C16" s="12">
        <f>SUM('Monthly P&amp;L Sheet'!E16:G16)</f>
        <v>450</v>
      </c>
      <c r="D16" s="12">
        <f>SUM('Monthly P&amp;L Sheet'!H16:J16)</f>
        <v>0</v>
      </c>
      <c r="E16" s="12">
        <f>SUM('Monthly P&amp;L Sheet'!K16:M16)</f>
        <v>0</v>
      </c>
      <c r="F16" s="13">
        <f>SUM(B16:E16)</f>
        <v>2000</v>
      </c>
    </row>
    <row r="17" spans="1:6" ht="18" customHeight="1">
      <c r="A17" s="2" t="s">
        <v>28</v>
      </c>
      <c r="B17" s="12">
        <f>SUM('Monthly P&amp;L Sheet'!B17:D17)</f>
        <v>1050</v>
      </c>
      <c r="C17" s="12">
        <f>SUM('Monthly P&amp;L Sheet'!E17:G17)</f>
        <v>350</v>
      </c>
      <c r="D17" s="12">
        <f>SUM('Monthly P&amp;L Sheet'!H17:J17)</f>
        <v>0</v>
      </c>
      <c r="E17" s="12">
        <f>SUM('Monthly P&amp;L Sheet'!K17:M17)</f>
        <v>0</v>
      </c>
      <c r="F17" s="13">
        <f>SUM(B17:E17)</f>
        <v>1400</v>
      </c>
    </row>
    <row r="18" spans="1:6" ht="18" customHeight="1">
      <c r="A18" s="2" t="s">
        <v>29</v>
      </c>
      <c r="B18" s="12">
        <f>SUM('Monthly P&amp;L Sheet'!B18:D18)</f>
        <v>1650</v>
      </c>
      <c r="C18" s="12">
        <f>SUM('Monthly P&amp;L Sheet'!E18:G18)</f>
        <v>500</v>
      </c>
      <c r="D18" s="12">
        <f>SUM('Monthly P&amp;L Sheet'!H18:J18)</f>
        <v>0</v>
      </c>
      <c r="E18" s="12">
        <f>SUM('Monthly P&amp;L Sheet'!K18:M18)</f>
        <v>0</v>
      </c>
      <c r="F18" s="13">
        <f>SUM(B18:E18)</f>
        <v>2150</v>
      </c>
    </row>
    <row r="19" spans="1:6" ht="18" customHeight="1">
      <c r="A19" s="2" t="s">
        <v>30</v>
      </c>
      <c r="B19" s="12">
        <f>SUM('Monthly P&amp;L Sheet'!B19:D19)</f>
        <v>7350</v>
      </c>
      <c r="C19" s="12">
        <f>SUM('Monthly P&amp;L Sheet'!E19:G19)</f>
        <v>2900</v>
      </c>
      <c r="D19" s="12">
        <f>SUM('Monthly P&amp;L Sheet'!H19:J19)</f>
        <v>0</v>
      </c>
      <c r="E19" s="12">
        <f>SUM('Monthly P&amp;L Sheet'!K19:M19)</f>
        <v>0</v>
      </c>
      <c r="F19" s="13">
        <f>SUM(B19:E19)</f>
        <v>10250</v>
      </c>
    </row>
    <row r="20" spans="1:6" ht="18" customHeight="1">
      <c r="A20" s="2" t="s">
        <v>31</v>
      </c>
      <c r="B20" s="12">
        <f>SUM('Monthly P&amp;L Sheet'!B20:D20)</f>
        <v>1350</v>
      </c>
      <c r="C20" s="12">
        <f>SUM('Monthly P&amp;L Sheet'!E20:G20)</f>
        <v>450</v>
      </c>
      <c r="D20" s="12">
        <f>SUM('Monthly P&amp;L Sheet'!H20:J20)</f>
        <v>0</v>
      </c>
      <c r="E20" s="12">
        <f>SUM('Monthly P&amp;L Sheet'!K20:M20)</f>
        <v>0</v>
      </c>
      <c r="F20" s="13">
        <f>SUM(B20:E20)</f>
        <v>1800</v>
      </c>
    </row>
    <row r="21" spans="1:6" ht="18" customHeight="1" thickBot="1">
      <c r="A21" s="2" t="s">
        <v>32</v>
      </c>
      <c r="B21" s="12">
        <f>SUM('Monthly P&amp;L Sheet'!B21:D21)</f>
        <v>2635</v>
      </c>
      <c r="C21" s="12">
        <f>SUM('Monthly P&amp;L Sheet'!E21:G21)</f>
        <v>1100</v>
      </c>
      <c r="D21" s="12">
        <f>SUM('Monthly P&amp;L Sheet'!H21:J21)</f>
        <v>0</v>
      </c>
      <c r="E21" s="12">
        <f>SUM('Monthly P&amp;L Sheet'!K21:M21)</f>
        <v>0</v>
      </c>
      <c r="F21" s="13">
        <f>SUM(B21:E21)</f>
        <v>3735</v>
      </c>
    </row>
    <row r="22" spans="1:6" s="5" customFormat="1" ht="18" customHeight="1">
      <c r="A22" s="8" t="s">
        <v>33</v>
      </c>
      <c r="B22" s="14">
        <f>SUM(B8:B21)</f>
        <v>117572.8125</v>
      </c>
      <c r="C22" s="14">
        <f t="shared" si="0" ref="C22:E22">SUM(C8:C21)</f>
        <v>51543.4375</v>
      </c>
      <c r="D22" s="14">
        <f t="shared" si="0"/>
        <v>0</v>
      </c>
      <c r="E22" s="14">
        <f t="shared" si="0"/>
        <v>0</v>
      </c>
      <c r="F22" s="15">
        <f>SUM(B22:E22)</f>
        <v>169116.25</v>
      </c>
    </row>
    <row r="23" spans="1:6" ht="18" customHeight="1" thickBot="1">
      <c r="A23" s="2"/>
      <c r="B23" s="12"/>
      <c r="C23" s="12"/>
      <c r="D23" s="12"/>
      <c r="E23" s="12"/>
      <c r="F23" s="13"/>
    </row>
    <row r="24" spans="1:6" s="5" customFormat="1" ht="18" customHeight="1" thickTop="1">
      <c r="A24" s="11" t="s">
        <v>34</v>
      </c>
      <c r="B24" s="16">
        <f>B5-B22</f>
        <v>25864.6875</v>
      </c>
      <c r="C24" s="16">
        <f t="shared" si="1" ref="C24:E24">C5-C22</f>
        <v>18769.0625</v>
      </c>
      <c r="D24" s="16">
        <f t="shared" si="1"/>
        <v>0</v>
      </c>
      <c r="E24" s="16">
        <f t="shared" si="1"/>
        <v>0</v>
      </c>
      <c r="F24" s="16">
        <f>SUM(B24:E24)</f>
        <v>44633.75</v>
      </c>
    </row>
    <row r="25" spans="1:5" ht="18" customHeight="1">
      <c r="A25" s="3"/>
      <c r="B25" s="3"/>
      <c r="C25" s="3"/>
      <c r="D25" s="3"/>
      <c r="E25" s="3"/>
    </row>
    <row r="26" spans="1:5" ht="18" customHeight="1">
      <c r="A26" s="3"/>
      <c r="B26" s="3"/>
      <c r="C26" s="3"/>
      <c r="D26" s="3"/>
      <c r="E26" s="3"/>
    </row>
  </sheetData>
  <mergeCells count="2">
    <mergeCell ref="B2:F2"/>
    <mergeCell ref="C1:F1"/>
  </mergeCells>
  <conditionalFormatting sqref="B24:F24">
    <cfRule type="cellIs" priority="1" dxfId="1" operator="lessThan">
      <formula>0</formula>
    </cfRule>
  </conditionalFormatting>
  <pageMargins left="0.7" right="0.7" top="0.75" bottom="0.75" header="0.3" footer="0.3"/>
  <pageSetup orientation="landscape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MortgageRight P&amp;L Sheet</dc:title>
  <dc:subject/>
  <dc:creator>MortgageRight</dc:creator>
  <cp:keywords/>
  <dc:description/>
  <cp:lastModifiedBy/>
  <dcterms:created xsi:type="dcterms:W3CDTF">2023-08-02T00:00:00Z</dcterms:created>
  <dcterms:modified xsi:type="dcterms:W3CDTF">2023-08-02T00:00:00Z</dcterms:modified>
  <cp:category/>
</cp:coreProperties>
</file>